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19\Attachments\Matrices\"/>
    </mc:Choice>
  </mc:AlternateContent>
  <bookViews>
    <workbookView xWindow="0" yWindow="0" windowWidth="17820" windowHeight="9660"/>
  </bookViews>
  <sheets>
    <sheet name="FY 2018" sheetId="7" r:id="rId1"/>
  </sheets>
  <definedNames>
    <definedName name="_xlnm.Print_Area" localSheetId="0">'FY 2018'!$A$1:$R$34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7" l="1"/>
  <c r="H14" i="7"/>
  <c r="H13" i="7"/>
  <c r="H12" i="7"/>
  <c r="H11" i="7"/>
  <c r="H10" i="7"/>
  <c r="H9" i="7"/>
  <c r="H8" i="7"/>
  <c r="J15" i="7"/>
  <c r="J14" i="7"/>
  <c r="J13" i="7"/>
  <c r="J12" i="7"/>
  <c r="J11" i="7"/>
  <c r="J10" i="7"/>
  <c r="J9" i="7"/>
  <c r="J8" i="7"/>
  <c r="B14" i="7"/>
  <c r="B13" i="7"/>
  <c r="B12" i="7"/>
  <c r="B11" i="7"/>
  <c r="B10" i="7"/>
  <c r="B9" i="7"/>
  <c r="B8" i="7"/>
  <c r="B15" i="7"/>
  <c r="Y21" i="7" l="1"/>
  <c r="X19" i="7"/>
  <c r="Y19" i="7" s="1"/>
  <c r="U11" i="7"/>
  <c r="Y10" i="7"/>
  <c r="X8" i="7"/>
  <c r="Y8" i="7" s="1"/>
  <c r="O7" i="7" l="1"/>
  <c r="U12" i="7" s="1"/>
  <c r="U13" i="7" s="1"/>
  <c r="W13" i="7" s="1"/>
  <c r="O8" i="7" s="1"/>
  <c r="U8" i="7"/>
  <c r="F24" i="7"/>
  <c r="E5" i="7" l="1"/>
</calcChain>
</file>

<file path=xl/sharedStrings.xml><?xml version="1.0" encoding="utf-8"?>
<sst xmlns="http://schemas.openxmlformats.org/spreadsheetml/2006/main" count="91" uniqueCount="75">
  <si>
    <t>Income Points</t>
  </si>
  <si>
    <t>Household Size</t>
  </si>
  <si>
    <t>Energy Burden</t>
  </si>
  <si>
    <t>16% or greater..........3 Points</t>
  </si>
  <si>
    <t>HH Size</t>
  </si>
  <si>
    <t>Disabled</t>
  </si>
  <si>
    <t>Total Points</t>
  </si>
  <si>
    <t>Points</t>
  </si>
  <si>
    <t>Benefit Determination:</t>
  </si>
  <si>
    <t>Vulnerable Population</t>
  </si>
  <si>
    <t>(6 Points Maximum)</t>
  </si>
  <si>
    <t>Income</t>
  </si>
  <si>
    <t>Benefit Amount</t>
  </si>
  <si>
    <t>6% - 10%...................1 Point</t>
  </si>
  <si>
    <t>5% or &lt;.....................0 Points</t>
  </si>
  <si>
    <t>Disabled.......................2 Points</t>
  </si>
  <si>
    <t>Elderly..........................2 Points</t>
  </si>
  <si>
    <t>Elderly</t>
  </si>
  <si>
    <t>11% - 15%.................2 Points</t>
  </si>
  <si>
    <t>(if different from applicant)</t>
  </si>
  <si>
    <t xml:space="preserve">Income  </t>
  </si>
  <si>
    <t>Monthly Expense</t>
  </si>
  <si>
    <t xml:space="preserve"> ÷ Monthly Income</t>
  </si>
  <si>
    <t xml:space="preserve">           Eligible - Benefit Amount $ __________</t>
  </si>
  <si>
    <t xml:space="preserve">           Not Eligible - Reason: ________________________</t>
  </si>
  <si>
    <t>Calculated by:______________________________  Date:____________________</t>
  </si>
  <si>
    <t>1 - 2 persons..........1 Point</t>
  </si>
  <si>
    <t>3 - 5 persons..........2 Points</t>
  </si>
  <si>
    <t>6+ persons.............3 Points</t>
  </si>
  <si>
    <t xml:space="preserve">           Crisis - Due Date: _________ Notification to Vendor:__________Date:____________________</t>
  </si>
  <si>
    <t xml:space="preserve">           Vendor payable:_________________________________________________________________</t>
  </si>
  <si>
    <t xml:space="preserve">           Notification to applicant:______________________Date:________________</t>
  </si>
  <si>
    <t>Notes:________________________________________________________________________________</t>
  </si>
  <si>
    <t xml:space="preserve">Monthly Gross Income X 12 Months =  </t>
  </si>
  <si>
    <t>(total annual gross income)</t>
  </si>
  <si>
    <t>Mthly/Annual Inc.</t>
  </si>
  <si>
    <t>12 Mths</t>
  </si>
  <si>
    <t>Ann Inc.</t>
  </si>
  <si>
    <t>Mthly
Expense</t>
  </si>
  <si>
    <t>%</t>
  </si>
  <si>
    <t>=</t>
  </si>
  <si>
    <t>Approved by:___________________________________  Date:____________________</t>
  </si>
  <si>
    <t>=  Energy Burden of</t>
  </si>
  <si>
    <t>Mthly Income</t>
  </si>
  <si>
    <t>UA Account No.:</t>
  </si>
  <si>
    <t>Maximum  benefit is $490 (14 points)</t>
  </si>
  <si>
    <t>Income Eligibility (150 of Poverty)</t>
  </si>
  <si>
    <t>150% of Poverty (M)</t>
  </si>
  <si>
    <t>150% of Poverty (A)</t>
  </si>
  <si>
    <t>150% of Poverty (2)</t>
  </si>
  <si>
    <t>Additional</t>
  </si>
  <si>
    <t>Propane..................2 Points</t>
  </si>
  <si>
    <t>Wood......................3 Points</t>
  </si>
  <si>
    <t>Additional Fuel Type</t>
  </si>
  <si>
    <t>Benefits Points (Monthly Income)</t>
  </si>
  <si>
    <t>Children 5 yrs &lt;.............2 Points</t>
  </si>
  <si>
    <t>Energy Standard Allowance - $193.00 (FFY 2018)</t>
  </si>
  <si>
    <t>Point Value is $35 for FY 2018</t>
  </si>
  <si>
    <t xml:space="preserve">$      - 0 -      </t>
  </si>
  <si>
    <t>(NM STATE CONVERSION METHOD GUIDELINES)</t>
  </si>
  <si>
    <t>Bi-Weekly</t>
  </si>
  <si>
    <t>1)</t>
  </si>
  <si>
    <t>2)</t>
  </si>
  <si>
    <t>2 pay pds</t>
  </si>
  <si>
    <t>Average of two pay pds.</t>
  </si>
  <si>
    <t>Rounded average bi-weekly pay</t>
  </si>
  <si>
    <t>Pay pds/mo</t>
  </si>
  <si>
    <t>Average pay pd x 2 = Monthly Income</t>
  </si>
  <si>
    <t>---------</t>
  </si>
  <si>
    <t>*Elderly 60 or older</t>
  </si>
  <si>
    <t xml:space="preserve">Name on Utility Account: </t>
  </si>
  <si>
    <t>5 &amp; Under</t>
  </si>
  <si>
    <t>Applicant Name: Joe Blow</t>
  </si>
  <si>
    <t>2018-2019 LIHEAP Benefit Point Calculation</t>
  </si>
  <si>
    <t>110% of Poverty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</si>
</sst>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6" fillId="0" borderId="0" xfId="0" applyFont="1" applyBorder="1"/>
    <xf numFmtId="0" fontId="0" fillId="0" borderId="0" xfId="0" applyFont="1"/>
    <xf numFmtId="0" fontId="0" fillId="0" borderId="0" xfId="0" applyFont="1" applyBorder="1"/>
    <xf numFmtId="0" fontId="4" fillId="2" borderId="0" xfId="0" applyFont="1" applyFill="1" applyBorder="1" applyAlignment="1"/>
    <xf numFmtId="0" fontId="7" fillId="2" borderId="8" xfId="0" applyFont="1" applyFill="1" applyBorder="1" applyAlignment="1"/>
    <xf numFmtId="0" fontId="7" fillId="2" borderId="7" xfId="0" applyFont="1" applyFill="1" applyBorder="1" applyAlignment="1"/>
    <xf numFmtId="0" fontId="4" fillId="2" borderId="7" xfId="0" applyFont="1" applyFill="1" applyBorder="1"/>
    <xf numFmtId="0" fontId="0" fillId="2" borderId="7" xfId="0" applyFont="1" applyFill="1" applyBorder="1"/>
    <xf numFmtId="0" fontId="0" fillId="2" borderId="5" xfId="0" applyFont="1" applyFill="1" applyBorder="1"/>
    <xf numFmtId="0" fontId="4" fillId="2" borderId="12" xfId="0" applyFont="1" applyFill="1" applyBorder="1" applyAlignment="1"/>
    <xf numFmtId="0" fontId="4" fillId="2" borderId="0" xfId="0" applyFont="1" applyFill="1" applyBorder="1"/>
    <xf numFmtId="0" fontId="0" fillId="2" borderId="0" xfId="0" applyFont="1" applyFill="1" applyBorder="1"/>
    <xf numFmtId="0" fontId="0" fillId="2" borderId="9" xfId="0" applyFont="1" applyFill="1" applyBorder="1"/>
    <xf numFmtId="0" fontId="4" fillId="2" borderId="12" xfId="0" applyFont="1" applyFill="1" applyBorder="1"/>
    <xf numFmtId="0" fontId="0" fillId="2" borderId="10" xfId="0" applyFont="1" applyFill="1" applyBorder="1"/>
    <xf numFmtId="0" fontId="0" fillId="2" borderId="1" xfId="0" applyFont="1" applyFill="1" applyBorder="1"/>
    <xf numFmtId="0" fontId="0" fillId="2" borderId="11" xfId="0" applyFont="1" applyFill="1" applyBorder="1"/>
    <xf numFmtId="0" fontId="4" fillId="4" borderId="12" xfId="0" applyFont="1" applyFill="1" applyBorder="1"/>
    <xf numFmtId="0" fontId="0" fillId="3" borderId="6" xfId="0" applyFont="1" applyFill="1" applyBorder="1" applyAlignment="1">
      <alignment horizontal="center"/>
    </xf>
    <xf numFmtId="43" fontId="0" fillId="0" borderId="0" xfId="2" applyFont="1"/>
    <xf numFmtId="0" fontId="1" fillId="0" borderId="0" xfId="0" applyFont="1"/>
    <xf numFmtId="0" fontId="4" fillId="4" borderId="0" xfId="0" applyFont="1" applyFill="1" applyBorder="1"/>
    <xf numFmtId="0" fontId="4" fillId="4" borderId="9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8" fillId="0" borderId="0" xfId="0" applyFont="1" applyFill="1"/>
    <xf numFmtId="0" fontId="4" fillId="0" borderId="0" xfId="0" applyFont="1" applyFill="1"/>
    <xf numFmtId="0" fontId="0" fillId="0" borderId="3" xfId="0" applyFont="1" applyFill="1" applyBorder="1" applyAlignment="1">
      <alignment horizontal="center"/>
    </xf>
    <xf numFmtId="9" fontId="0" fillId="0" borderId="0" xfId="3" applyFont="1" applyFill="1" applyBorder="1"/>
    <xf numFmtId="0" fontId="0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 applyFill="1" applyBorder="1" applyAlignment="1"/>
    <xf numFmtId="0" fontId="9" fillId="0" borderId="0" xfId="0" applyFont="1" applyFill="1"/>
    <xf numFmtId="43" fontId="0" fillId="0" borderId="0" xfId="2" applyFont="1" applyFill="1"/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6" fillId="0" borderId="0" xfId="0" applyFont="1" applyFill="1"/>
    <xf numFmtId="0" fontId="16" fillId="0" borderId="2" xfId="0" applyFont="1" applyFill="1" applyBorder="1" applyAlignment="1">
      <alignment horizontal="center"/>
    </xf>
    <xf numFmtId="165" fontId="16" fillId="0" borderId="2" xfId="1" applyNumberFormat="1" applyFont="1" applyFill="1" applyBorder="1" applyAlignment="1">
      <alignment horizontal="center"/>
    </xf>
    <xf numFmtId="165" fontId="16" fillId="0" borderId="4" xfId="1" applyNumberFormat="1" applyFont="1" applyFill="1" applyBorder="1"/>
    <xf numFmtId="165" fontId="16" fillId="0" borderId="2" xfId="1" applyNumberFormat="1" applyFont="1" applyFill="1" applyBorder="1"/>
    <xf numFmtId="4" fontId="16" fillId="0" borderId="3" xfId="0" applyNumberFormat="1" applyFont="1" applyFill="1" applyBorder="1"/>
    <xf numFmtId="4" fontId="16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/>
    <xf numFmtId="0" fontId="16" fillId="0" borderId="0" xfId="0" applyFont="1" applyFill="1" applyAlignment="1"/>
    <xf numFmtId="0" fontId="14" fillId="0" borderId="0" xfId="0" applyFont="1" applyFill="1" applyAlignment="1">
      <alignment horizontal="center"/>
    </xf>
    <xf numFmtId="0" fontId="18" fillId="0" borderId="3" xfId="0" applyFont="1" applyFill="1" applyBorder="1" applyAlignment="1"/>
    <xf numFmtId="0" fontId="18" fillId="0" borderId="6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/>
    <xf numFmtId="0" fontId="15" fillId="0" borderId="3" xfId="0" applyFont="1" applyFill="1" applyBorder="1"/>
    <xf numFmtId="0" fontId="19" fillId="0" borderId="6" xfId="0" applyFont="1" applyFill="1" applyBorder="1" applyAlignment="1">
      <alignment horizontal="right"/>
    </xf>
    <xf numFmtId="0" fontId="20" fillId="0" borderId="0" xfId="0" applyFont="1" applyFill="1"/>
    <xf numFmtId="164" fontId="16" fillId="0" borderId="6" xfId="1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44" fontId="16" fillId="0" borderId="4" xfId="1" applyNumberFormat="1" applyFont="1" applyFill="1" applyBorder="1"/>
    <xf numFmtId="0" fontId="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right" wrapText="1"/>
    </xf>
    <xf numFmtId="0" fontId="16" fillId="0" borderId="3" xfId="0" applyFont="1" applyFill="1" applyBorder="1" applyAlignment="1">
      <alignment horizontal="center"/>
    </xf>
    <xf numFmtId="43" fontId="4" fillId="0" borderId="0" xfId="2" applyFont="1"/>
    <xf numFmtId="0" fontId="7" fillId="0" borderId="0" xfId="0" applyFont="1"/>
    <xf numFmtId="0" fontId="0" fillId="0" borderId="16" xfId="0" applyFont="1" applyBorder="1"/>
    <xf numFmtId="43" fontId="4" fillId="0" borderId="17" xfId="2" applyFont="1" applyBorder="1"/>
    <xf numFmtId="0" fontId="0" fillId="0" borderId="18" xfId="0" applyFont="1" applyBorder="1" applyAlignment="1">
      <alignment horizontal="center"/>
    </xf>
    <xf numFmtId="43" fontId="0" fillId="0" borderId="19" xfId="2" applyFont="1" applyBorder="1"/>
    <xf numFmtId="0" fontId="5" fillId="0" borderId="20" xfId="0" applyFont="1" applyBorder="1" applyAlignment="1">
      <alignment horizontal="right"/>
    </xf>
    <xf numFmtId="43" fontId="0" fillId="0" borderId="0" xfId="2" applyFont="1" applyBorder="1"/>
    <xf numFmtId="0" fontId="0" fillId="0" borderId="0" xfId="0" applyFont="1" applyBorder="1" applyAlignment="1">
      <alignment horizontal="center"/>
    </xf>
    <xf numFmtId="43" fontId="0" fillId="0" borderId="21" xfId="2" applyFont="1" applyBorder="1"/>
    <xf numFmtId="43" fontId="1" fillId="0" borderId="0" xfId="2" applyFont="1" applyFill="1"/>
    <xf numFmtId="0" fontId="4" fillId="0" borderId="20" xfId="0" applyFont="1" applyBorder="1" applyAlignment="1">
      <alignment horizontal="right"/>
    </xf>
    <xf numFmtId="43" fontId="4" fillId="0" borderId="13" xfId="2" applyFont="1" applyFill="1" applyBorder="1"/>
    <xf numFmtId="0" fontId="13" fillId="0" borderId="20" xfId="0" applyFont="1" applyBorder="1" applyAlignment="1">
      <alignment wrapText="1"/>
    </xf>
    <xf numFmtId="43" fontId="0" fillId="5" borderId="13" xfId="2" applyFont="1" applyFill="1" applyBorder="1"/>
    <xf numFmtId="43" fontId="0" fillId="5" borderId="0" xfId="2" applyFont="1" applyFill="1" applyBorder="1" applyAlignment="1">
      <alignment horizontal="center"/>
    </xf>
    <xf numFmtId="43" fontId="4" fillId="0" borderId="21" xfId="2" applyFont="1" applyBorder="1"/>
    <xf numFmtId="0" fontId="0" fillId="0" borderId="0" xfId="0" applyFont="1" applyFill="1" applyAlignment="1">
      <alignment vertical="center"/>
    </xf>
    <xf numFmtId="43" fontId="4" fillId="0" borderId="0" xfId="2" applyFont="1" applyBorder="1" applyAlignment="1">
      <alignment horizontal="center"/>
    </xf>
    <xf numFmtId="43" fontId="13" fillId="0" borderId="20" xfId="2" applyFont="1" applyBorder="1"/>
    <xf numFmtId="0" fontId="4" fillId="0" borderId="21" xfId="0" applyFont="1" applyBorder="1"/>
    <xf numFmtId="43" fontId="13" fillId="0" borderId="22" xfId="2" applyFont="1" applyBorder="1"/>
    <xf numFmtId="0" fontId="0" fillId="0" borderId="15" xfId="0" applyFont="1" applyBorder="1" applyAlignment="1">
      <alignment horizontal="center"/>
    </xf>
    <xf numFmtId="0" fontId="4" fillId="0" borderId="23" xfId="0" applyFont="1" applyBorder="1"/>
    <xf numFmtId="0" fontId="22" fillId="0" borderId="0" xfId="0" applyFont="1" applyFill="1" applyAlignment="1">
      <alignment horizontal="right"/>
    </xf>
    <xf numFmtId="43" fontId="0" fillId="0" borderId="0" xfId="2" applyFont="1" applyFill="1" applyBorder="1"/>
    <xf numFmtId="0" fontId="0" fillId="0" borderId="0" xfId="0" applyFont="1" applyFill="1" applyAlignment="1">
      <alignment horizontal="right"/>
    </xf>
    <xf numFmtId="9" fontId="0" fillId="5" borderId="24" xfId="3" applyFont="1" applyFill="1" applyBorder="1"/>
    <xf numFmtId="49" fontId="0" fillId="0" borderId="0" xfId="0" applyNumberFormat="1" applyFont="1" applyFill="1" applyAlignment="1"/>
    <xf numFmtId="43" fontId="4" fillId="2" borderId="0" xfId="2" applyFont="1" applyFill="1" applyBorder="1"/>
    <xf numFmtId="43" fontId="4" fillId="4" borderId="15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/>
    </xf>
    <xf numFmtId="44" fontId="11" fillId="0" borderId="1" xfId="1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39" fontId="16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39" fontId="0" fillId="0" borderId="1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27</xdr:row>
      <xdr:rowOff>47625</xdr:rowOff>
    </xdr:from>
    <xdr:to>
      <xdr:col>3</xdr:col>
      <xdr:colOff>245745</xdr:colOff>
      <xdr:row>27</xdr:row>
      <xdr:rowOff>184785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840230" y="571500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</xdr:col>
      <xdr:colOff>76200</xdr:colOff>
      <xdr:row>30</xdr:row>
      <xdr:rowOff>47625</xdr:rowOff>
    </xdr:from>
    <xdr:to>
      <xdr:col>3</xdr:col>
      <xdr:colOff>243840</xdr:colOff>
      <xdr:row>30</xdr:row>
      <xdr:rowOff>184785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838325" y="634365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9</xdr:col>
      <xdr:colOff>78105</xdr:colOff>
      <xdr:row>27</xdr:row>
      <xdr:rowOff>47625</xdr:rowOff>
    </xdr:from>
    <xdr:to>
      <xdr:col>9</xdr:col>
      <xdr:colOff>245745</xdr:colOff>
      <xdr:row>27</xdr:row>
      <xdr:rowOff>184785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26305" y="571500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9</xdr:col>
      <xdr:colOff>78105</xdr:colOff>
      <xdr:row>27</xdr:row>
      <xdr:rowOff>47625</xdr:rowOff>
    </xdr:from>
    <xdr:to>
      <xdr:col>9</xdr:col>
      <xdr:colOff>245745</xdr:colOff>
      <xdr:row>27</xdr:row>
      <xdr:rowOff>184785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726305" y="571500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</xdr:col>
      <xdr:colOff>76200</xdr:colOff>
      <xdr:row>32</xdr:row>
      <xdr:rowOff>47625</xdr:rowOff>
    </xdr:from>
    <xdr:to>
      <xdr:col>3</xdr:col>
      <xdr:colOff>243840</xdr:colOff>
      <xdr:row>32</xdr:row>
      <xdr:rowOff>184785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838325" y="676275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</xdr:col>
      <xdr:colOff>76200</xdr:colOff>
      <xdr:row>31</xdr:row>
      <xdr:rowOff>47625</xdr:rowOff>
    </xdr:from>
    <xdr:to>
      <xdr:col>3</xdr:col>
      <xdr:colOff>243840</xdr:colOff>
      <xdr:row>31</xdr:row>
      <xdr:rowOff>184785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838325" y="6553200"/>
          <a:ext cx="167640" cy="13716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workbookViewId="0">
      <selection activeCell="O6" sqref="O6:R6"/>
    </sheetView>
  </sheetViews>
  <sheetFormatPr defaultRowHeight="15" x14ac:dyDescent="0.25"/>
  <cols>
    <col min="1" max="1" width="12" style="3" customWidth="1"/>
    <col min="2" max="2" width="13" style="3" customWidth="1"/>
    <col min="3" max="3" width="3.7109375" style="3" customWidth="1"/>
    <col min="4" max="4" width="10.7109375" style="3" customWidth="1"/>
    <col min="5" max="5" width="3.7109375" style="3" customWidth="1"/>
    <col min="6" max="6" width="10.7109375" style="3" customWidth="1"/>
    <col min="7" max="7" width="3.7109375" style="3" customWidth="1"/>
    <col min="8" max="8" width="10.7109375" style="3" customWidth="1"/>
    <col min="9" max="9" width="3.7109375" style="3" customWidth="1"/>
    <col min="10" max="10" width="10.7109375" style="3" customWidth="1"/>
    <col min="11" max="11" width="1.7109375" style="3" customWidth="1"/>
    <col min="12" max="12" width="2.42578125" style="3" customWidth="1"/>
    <col min="13" max="13" width="8" style="3" customWidth="1"/>
    <col min="14" max="14" width="9.140625" style="3"/>
    <col min="15" max="15" width="6.140625" style="3" customWidth="1"/>
    <col min="16" max="16" width="4.28515625" style="3" customWidth="1"/>
    <col min="17" max="17" width="8.5703125" style="3" customWidth="1"/>
    <col min="18" max="18" width="3.28515625" style="3" customWidth="1"/>
    <col min="19" max="19" width="7" style="3" customWidth="1"/>
    <col min="20" max="20" width="10.28515625" style="3" customWidth="1"/>
    <col min="21" max="21" width="10.5703125" style="3" bestFit="1" customWidth="1"/>
    <col min="22" max="22" width="2.42578125" style="3" customWidth="1"/>
    <col min="23" max="23" width="8.7109375" style="3" bestFit="1" customWidth="1"/>
    <col min="24" max="24" width="11.7109375" style="21" bestFit="1" customWidth="1"/>
    <col min="25" max="25" width="10.5703125" style="27" bestFit="1" customWidth="1"/>
    <col min="26" max="26" width="44" style="21" bestFit="1" customWidth="1"/>
    <col min="27" max="16384" width="9.140625" style="3"/>
  </cols>
  <sheetData>
    <row r="1" spans="1:28" x14ac:dyDescent="0.25">
      <c r="A1" s="119" t="s">
        <v>73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20"/>
      <c r="S1" s="25"/>
    </row>
    <row r="2" spans="1:28" ht="24" customHeight="1" x14ac:dyDescent="0.25">
      <c r="A2" s="121" t="s">
        <v>72</v>
      </c>
      <c r="B2" s="121"/>
      <c r="C2" s="121"/>
      <c r="D2" s="121"/>
      <c r="E2" s="121"/>
      <c r="F2" s="121" t="s">
        <v>70</v>
      </c>
      <c r="G2" s="121"/>
      <c r="H2" s="121"/>
      <c r="I2" s="121"/>
      <c r="J2" s="121"/>
      <c r="K2" s="121"/>
      <c r="L2" s="121"/>
      <c r="M2" s="121"/>
      <c r="N2" s="122" t="s">
        <v>44</v>
      </c>
      <c r="O2" s="122"/>
      <c r="P2" s="123"/>
      <c r="Q2" s="123"/>
      <c r="R2" s="123"/>
      <c r="S2" s="4"/>
      <c r="V2" s="77"/>
      <c r="W2" s="78" t="s">
        <v>58</v>
      </c>
      <c r="X2" s="77"/>
    </row>
    <row r="3" spans="1:28" ht="11.25" customHeight="1" x14ac:dyDescent="0.25">
      <c r="A3" s="4"/>
      <c r="B3" s="4"/>
      <c r="C3" s="4"/>
      <c r="D3" s="4"/>
      <c r="E3" s="4"/>
      <c r="F3" s="2" t="s">
        <v>19</v>
      </c>
      <c r="G3" s="4"/>
      <c r="H3" s="4"/>
      <c r="I3" s="4"/>
      <c r="J3" s="4"/>
      <c r="K3" s="4"/>
      <c r="L3" s="4"/>
      <c r="M3" s="4"/>
      <c r="N3" s="4"/>
      <c r="O3" s="4"/>
      <c r="P3" s="4"/>
    </row>
    <row r="4" spans="1:28" ht="16.5" thickBot="1" x14ac:dyDescent="0.3">
      <c r="A4" s="32" t="s">
        <v>20</v>
      </c>
      <c r="B4" s="28"/>
      <c r="C4" s="38"/>
      <c r="D4" s="36"/>
      <c r="E4" s="36"/>
      <c r="F4" s="36"/>
      <c r="G4" s="28"/>
      <c r="H4" s="28"/>
      <c r="I4" s="36"/>
      <c r="J4" s="36"/>
      <c r="K4" s="36"/>
      <c r="L4" s="36"/>
      <c r="M4" s="32" t="s">
        <v>2</v>
      </c>
      <c r="N4" s="28"/>
      <c r="O4" s="28"/>
      <c r="P4" s="28"/>
      <c r="Q4" s="28"/>
      <c r="R4" s="28"/>
      <c r="S4" s="28"/>
      <c r="T4" s="28"/>
      <c r="U4" s="28"/>
      <c r="W4" s="107" t="s">
        <v>59</v>
      </c>
      <c r="X4" s="107"/>
      <c r="Y4" s="107"/>
      <c r="Z4" s="107"/>
    </row>
    <row r="5" spans="1:28" ht="18" x14ac:dyDescent="0.4">
      <c r="A5" s="28" t="s">
        <v>33</v>
      </c>
      <c r="B5" s="28"/>
      <c r="C5" s="28"/>
      <c r="D5" s="28"/>
      <c r="E5" s="112">
        <f>+U8</f>
        <v>10800</v>
      </c>
      <c r="F5" s="112"/>
      <c r="G5" s="39" t="s">
        <v>34</v>
      </c>
      <c r="H5" s="28"/>
      <c r="I5" s="28"/>
      <c r="J5" s="28"/>
      <c r="K5" s="28"/>
      <c r="L5" s="28"/>
      <c r="M5" s="40" t="s">
        <v>56</v>
      </c>
      <c r="N5" s="28"/>
      <c r="O5" s="28"/>
      <c r="P5" s="28"/>
      <c r="Q5" s="28"/>
      <c r="R5" s="28"/>
      <c r="S5" s="28"/>
      <c r="T5" s="108" t="s">
        <v>35</v>
      </c>
      <c r="U5" s="108"/>
      <c r="W5" s="79"/>
      <c r="X5" s="80" t="s">
        <v>60</v>
      </c>
      <c r="Y5" s="81"/>
      <c r="Z5" s="82"/>
    </row>
    <row r="6" spans="1:28" ht="21" customHeight="1" x14ac:dyDescent="0.25">
      <c r="A6" s="29" t="s">
        <v>0</v>
      </c>
      <c r="B6" s="124" t="s">
        <v>46</v>
      </c>
      <c r="C6" s="125"/>
      <c r="D6" s="126"/>
      <c r="E6" s="73"/>
      <c r="F6" s="129" t="s">
        <v>54</v>
      </c>
      <c r="G6" s="130"/>
      <c r="H6" s="130"/>
      <c r="I6" s="130"/>
      <c r="J6" s="131"/>
      <c r="K6" s="30"/>
      <c r="L6" s="30"/>
      <c r="M6" s="31" t="s">
        <v>21</v>
      </c>
      <c r="N6" s="28"/>
      <c r="O6" s="127">
        <v>193</v>
      </c>
      <c r="P6" s="127"/>
      <c r="Q6" s="127"/>
      <c r="R6" s="127"/>
      <c r="S6" s="128" t="s">
        <v>43</v>
      </c>
      <c r="T6" s="128"/>
      <c r="U6" s="41">
        <v>900</v>
      </c>
      <c r="W6" s="83" t="s">
        <v>61</v>
      </c>
      <c r="X6" s="84"/>
      <c r="Y6" s="85"/>
      <c r="Z6" s="86"/>
    </row>
    <row r="7" spans="1:28" ht="23.45" customHeight="1" x14ac:dyDescent="0.25">
      <c r="A7" s="42" t="s">
        <v>1</v>
      </c>
      <c r="B7" s="42" t="s">
        <v>47</v>
      </c>
      <c r="C7" s="43"/>
      <c r="D7" s="42" t="s">
        <v>48</v>
      </c>
      <c r="E7" s="44"/>
      <c r="F7" s="115" t="s">
        <v>1</v>
      </c>
      <c r="G7" s="116"/>
      <c r="H7" s="45" t="s">
        <v>74</v>
      </c>
      <c r="I7" s="46"/>
      <c r="J7" s="45" t="s">
        <v>49</v>
      </c>
      <c r="K7" s="47"/>
      <c r="L7" s="47"/>
      <c r="M7" s="48" t="s">
        <v>22</v>
      </c>
      <c r="N7" s="49"/>
      <c r="O7" s="117">
        <f>+U6</f>
        <v>900</v>
      </c>
      <c r="P7" s="117"/>
      <c r="Q7" s="117"/>
      <c r="R7" s="117"/>
      <c r="S7" s="118" t="s">
        <v>36</v>
      </c>
      <c r="T7" s="118"/>
      <c r="U7" s="87">
        <v>12</v>
      </c>
      <c r="V7" s="22"/>
      <c r="W7" s="88" t="s">
        <v>62</v>
      </c>
      <c r="X7" s="84"/>
      <c r="Y7" s="85"/>
      <c r="Z7" s="86"/>
    </row>
    <row r="8" spans="1:28" ht="15" customHeight="1" thickBot="1" x14ac:dyDescent="0.3">
      <c r="A8" s="50">
        <v>1</v>
      </c>
      <c r="B8" s="51">
        <f t="shared" ref="B8:B14" si="0">D8/12</f>
        <v>1517.5</v>
      </c>
      <c r="C8" s="52"/>
      <c r="D8" s="53">
        <v>18210</v>
      </c>
      <c r="E8" s="54"/>
      <c r="F8" s="109">
        <v>1</v>
      </c>
      <c r="G8" s="110"/>
      <c r="H8" s="53">
        <f>13354/12</f>
        <v>1112.8333333333333</v>
      </c>
      <c r="I8" s="72"/>
      <c r="J8" s="51">
        <f>B8</f>
        <v>1517.5</v>
      </c>
      <c r="K8" s="55"/>
      <c r="L8" s="55"/>
      <c r="M8" s="132" t="s">
        <v>42</v>
      </c>
      <c r="N8" s="132"/>
      <c r="O8" s="113">
        <f>W13</f>
        <v>0.21444444444444444</v>
      </c>
      <c r="P8" s="113"/>
      <c r="Q8" s="113"/>
      <c r="R8" s="56" t="s">
        <v>39</v>
      </c>
      <c r="S8" s="114" t="s">
        <v>37</v>
      </c>
      <c r="T8" s="114"/>
      <c r="U8" s="89">
        <f>+U6*U7</f>
        <v>10800</v>
      </c>
      <c r="W8" s="90" t="s">
        <v>63</v>
      </c>
      <c r="X8" s="91">
        <f>SUM(X6:X7)</f>
        <v>0</v>
      </c>
      <c r="Y8" s="92">
        <f>+X8/2</f>
        <v>0</v>
      </c>
      <c r="Z8" s="93" t="s">
        <v>64</v>
      </c>
      <c r="AA8" s="1"/>
      <c r="AB8" s="1"/>
    </row>
    <row r="9" spans="1:28" ht="15" customHeight="1" thickTop="1" x14ac:dyDescent="0.25">
      <c r="A9" s="50">
        <v>2</v>
      </c>
      <c r="B9" s="51">
        <f t="shared" si="0"/>
        <v>2057.5</v>
      </c>
      <c r="C9" s="52"/>
      <c r="D9" s="53">
        <v>24690</v>
      </c>
      <c r="E9" s="54"/>
      <c r="F9" s="109">
        <v>2</v>
      </c>
      <c r="G9" s="110"/>
      <c r="H9" s="53">
        <f>18106/12</f>
        <v>1508.8333333333333</v>
      </c>
      <c r="I9" s="72"/>
      <c r="J9" s="51">
        <f t="shared" ref="J9:J15" si="1">B9</f>
        <v>2057.5</v>
      </c>
      <c r="K9" s="55"/>
      <c r="L9" s="55"/>
      <c r="M9" s="49"/>
      <c r="N9" s="111" t="s">
        <v>3</v>
      </c>
      <c r="O9" s="111"/>
      <c r="P9" s="111"/>
      <c r="Q9" s="111"/>
      <c r="R9" s="57"/>
      <c r="S9" s="94"/>
      <c r="T9" s="28"/>
      <c r="U9" s="41"/>
      <c r="W9" s="90"/>
      <c r="X9" s="84"/>
      <c r="Y9" s="95"/>
      <c r="Z9" s="93" t="s">
        <v>65</v>
      </c>
      <c r="AA9" s="1"/>
      <c r="AB9" s="1"/>
    </row>
    <row r="10" spans="1:28" ht="15" customHeight="1" thickBot="1" x14ac:dyDescent="0.3">
      <c r="A10" s="50">
        <v>3</v>
      </c>
      <c r="B10" s="51">
        <f t="shared" si="0"/>
        <v>2597.5</v>
      </c>
      <c r="C10" s="52"/>
      <c r="D10" s="53">
        <v>31170</v>
      </c>
      <c r="E10" s="54"/>
      <c r="F10" s="109">
        <v>3</v>
      </c>
      <c r="G10" s="110"/>
      <c r="H10" s="53">
        <f>22858/12</f>
        <v>1904.8333333333333</v>
      </c>
      <c r="I10" s="72"/>
      <c r="J10" s="51">
        <f t="shared" si="1"/>
        <v>2597.5</v>
      </c>
      <c r="K10" s="55"/>
      <c r="L10" s="55"/>
      <c r="M10" s="49"/>
      <c r="N10" s="111" t="s">
        <v>18</v>
      </c>
      <c r="O10" s="111"/>
      <c r="P10" s="111"/>
      <c r="Q10" s="111"/>
      <c r="R10" s="57"/>
      <c r="S10" s="94"/>
      <c r="T10" s="108" t="s">
        <v>2</v>
      </c>
      <c r="U10" s="108"/>
      <c r="W10" s="96" t="s">
        <v>66</v>
      </c>
      <c r="X10" s="85">
        <v>2</v>
      </c>
      <c r="Y10" s="91">
        <f>+Y9*X10</f>
        <v>0</v>
      </c>
      <c r="Z10" s="97" t="s">
        <v>67</v>
      </c>
    </row>
    <row r="11" spans="1:28" ht="15" customHeight="1" thickTop="1" thickBot="1" x14ac:dyDescent="0.3">
      <c r="A11" s="50">
        <v>4</v>
      </c>
      <c r="B11" s="51">
        <f t="shared" si="0"/>
        <v>3137.5</v>
      </c>
      <c r="C11" s="52"/>
      <c r="D11" s="53">
        <v>37650</v>
      </c>
      <c r="E11" s="54"/>
      <c r="F11" s="109">
        <v>4</v>
      </c>
      <c r="G11" s="110"/>
      <c r="H11" s="53">
        <f>27610/12</f>
        <v>2300.8333333333335</v>
      </c>
      <c r="I11" s="72"/>
      <c r="J11" s="51">
        <f t="shared" si="1"/>
        <v>3137.5</v>
      </c>
      <c r="K11" s="55"/>
      <c r="L11" s="55"/>
      <c r="M11" s="49"/>
      <c r="N11" s="111" t="s">
        <v>13</v>
      </c>
      <c r="O11" s="111"/>
      <c r="P11" s="111"/>
      <c r="Q11" s="111"/>
      <c r="R11" s="57"/>
      <c r="S11" s="94"/>
      <c r="T11" s="75" t="s">
        <v>38</v>
      </c>
      <c r="U11" s="41">
        <f>+O6</f>
        <v>193</v>
      </c>
      <c r="W11" s="98"/>
      <c r="X11" s="99"/>
      <c r="Y11" s="99"/>
      <c r="Z11" s="100"/>
    </row>
    <row r="12" spans="1:28" ht="15" customHeight="1" x14ac:dyDescent="0.25">
      <c r="A12" s="50">
        <v>5</v>
      </c>
      <c r="B12" s="51">
        <f t="shared" si="0"/>
        <v>3677.5</v>
      </c>
      <c r="C12" s="52"/>
      <c r="D12" s="53">
        <v>44130</v>
      </c>
      <c r="E12" s="54"/>
      <c r="F12" s="109">
        <v>5</v>
      </c>
      <c r="G12" s="110"/>
      <c r="H12" s="53">
        <f>32362/12</f>
        <v>2696.8333333333335</v>
      </c>
      <c r="I12" s="72"/>
      <c r="J12" s="51">
        <f t="shared" si="1"/>
        <v>3677.5</v>
      </c>
      <c r="K12" s="55"/>
      <c r="L12" s="55"/>
      <c r="M12" s="49"/>
      <c r="N12" s="111" t="s">
        <v>14</v>
      </c>
      <c r="O12" s="111"/>
      <c r="P12" s="111"/>
      <c r="Q12" s="111"/>
      <c r="R12" s="49"/>
      <c r="S12" s="28"/>
      <c r="T12" s="101" t="s">
        <v>11</v>
      </c>
      <c r="U12" s="41">
        <f>+O7</f>
        <v>900</v>
      </c>
      <c r="W12" s="36"/>
      <c r="X12" s="102"/>
      <c r="Y12" s="25"/>
      <c r="Z12" s="102"/>
    </row>
    <row r="13" spans="1:28" ht="15" customHeight="1" thickBot="1" x14ac:dyDescent="0.3">
      <c r="A13" s="50">
        <v>6</v>
      </c>
      <c r="B13" s="51">
        <f t="shared" si="0"/>
        <v>4217.5</v>
      </c>
      <c r="C13" s="52"/>
      <c r="D13" s="53">
        <v>50610</v>
      </c>
      <c r="E13" s="54"/>
      <c r="F13" s="109">
        <v>6</v>
      </c>
      <c r="G13" s="110"/>
      <c r="H13" s="53">
        <f>37114/12</f>
        <v>3092.8333333333335</v>
      </c>
      <c r="I13" s="72"/>
      <c r="J13" s="51">
        <f t="shared" si="1"/>
        <v>4217.5</v>
      </c>
      <c r="K13" s="55"/>
      <c r="L13" s="55"/>
      <c r="M13" s="49"/>
      <c r="N13" s="58" t="s">
        <v>50</v>
      </c>
      <c r="O13" s="49"/>
      <c r="P13" s="49"/>
      <c r="Q13" s="49"/>
      <c r="R13" s="49"/>
      <c r="S13" s="28"/>
      <c r="T13" s="103" t="s">
        <v>39</v>
      </c>
      <c r="U13" s="41">
        <f>+U11/U12</f>
        <v>0.21444444444444444</v>
      </c>
      <c r="V13" s="27" t="s">
        <v>40</v>
      </c>
      <c r="W13" s="104">
        <f>+U13</f>
        <v>0.21444444444444444</v>
      </c>
    </row>
    <row r="14" spans="1:28" ht="15" customHeight="1" thickTop="1" x14ac:dyDescent="0.25">
      <c r="A14" s="50">
        <v>7</v>
      </c>
      <c r="B14" s="51">
        <f t="shared" si="0"/>
        <v>4757.5</v>
      </c>
      <c r="C14" s="52"/>
      <c r="D14" s="53">
        <v>57090</v>
      </c>
      <c r="E14" s="54"/>
      <c r="F14" s="109">
        <v>7</v>
      </c>
      <c r="G14" s="110"/>
      <c r="H14" s="53">
        <f>41866/12</f>
        <v>3488.8333333333335</v>
      </c>
      <c r="I14" s="72"/>
      <c r="J14" s="51">
        <f t="shared" si="1"/>
        <v>4757.5</v>
      </c>
      <c r="K14" s="55"/>
      <c r="L14" s="55"/>
      <c r="M14" s="28"/>
      <c r="N14" s="134" t="s">
        <v>51</v>
      </c>
      <c r="O14" s="134"/>
      <c r="P14" s="134"/>
      <c r="Q14" s="134"/>
      <c r="R14" s="49"/>
      <c r="S14" s="28"/>
      <c r="T14" s="28"/>
      <c r="U14" s="41"/>
      <c r="W14" s="35"/>
    </row>
    <row r="15" spans="1:28" ht="15" customHeight="1" thickBot="1" x14ac:dyDescent="0.3">
      <c r="A15" s="50">
        <v>8</v>
      </c>
      <c r="B15" s="51">
        <f>D15/12</f>
        <v>5297.5</v>
      </c>
      <c r="C15" s="52"/>
      <c r="D15" s="53">
        <v>63570</v>
      </c>
      <c r="E15" s="54"/>
      <c r="F15" s="109">
        <v>8</v>
      </c>
      <c r="G15" s="110"/>
      <c r="H15" s="53">
        <f>46618/12</f>
        <v>3884.8333333333335</v>
      </c>
      <c r="I15" s="72"/>
      <c r="J15" s="51">
        <f t="shared" si="1"/>
        <v>5297.5</v>
      </c>
      <c r="K15" s="55"/>
      <c r="L15" s="55"/>
      <c r="M15" s="28"/>
      <c r="N15" s="134" t="s">
        <v>52</v>
      </c>
      <c r="O15" s="134"/>
      <c r="P15" s="134"/>
      <c r="Q15" s="134"/>
      <c r="R15" s="49"/>
      <c r="S15" s="28"/>
      <c r="T15" s="28"/>
      <c r="U15" s="41"/>
      <c r="W15" s="107" t="s">
        <v>59</v>
      </c>
      <c r="X15" s="107"/>
      <c r="Y15" s="107"/>
      <c r="Z15" s="107"/>
    </row>
    <row r="16" spans="1:28" ht="16.899999999999999" customHeight="1" x14ac:dyDescent="0.25">
      <c r="A16" s="49"/>
      <c r="B16" s="49"/>
      <c r="C16" s="49"/>
      <c r="D16" s="28"/>
      <c r="E16" s="28"/>
      <c r="F16" s="60" t="s">
        <v>7</v>
      </c>
      <c r="G16" s="59"/>
      <c r="H16" s="28"/>
      <c r="I16" s="49"/>
      <c r="J16" s="49"/>
      <c r="K16" s="49"/>
      <c r="L16" s="49"/>
      <c r="M16" s="28"/>
      <c r="N16" s="28"/>
      <c r="O16" s="28"/>
      <c r="P16" s="28"/>
      <c r="Q16" s="49"/>
      <c r="R16" s="49"/>
      <c r="S16" s="28"/>
      <c r="T16" s="28"/>
      <c r="U16" s="41"/>
      <c r="W16" s="79"/>
      <c r="X16" s="80" t="s">
        <v>60</v>
      </c>
      <c r="Y16" s="81"/>
      <c r="Z16" s="82"/>
    </row>
    <row r="17" spans="1:26" ht="16.899999999999999" customHeight="1" x14ac:dyDescent="0.25">
      <c r="A17" s="61">
        <v>35</v>
      </c>
      <c r="B17" s="62"/>
      <c r="C17" s="49"/>
      <c r="D17" s="63" t="s">
        <v>11</v>
      </c>
      <c r="E17" s="64"/>
      <c r="F17" s="65">
        <v>3</v>
      </c>
      <c r="G17" s="66"/>
      <c r="H17" s="28"/>
      <c r="I17" s="28"/>
      <c r="J17" s="28"/>
      <c r="K17" s="49"/>
      <c r="L17" s="49"/>
      <c r="M17" s="28"/>
      <c r="N17" s="59"/>
      <c r="O17" s="59"/>
      <c r="P17" s="49"/>
      <c r="Q17" s="49"/>
      <c r="R17" s="49"/>
      <c r="S17" s="28"/>
      <c r="T17" s="28"/>
      <c r="U17" s="41"/>
      <c r="W17" s="83" t="s">
        <v>61</v>
      </c>
      <c r="X17" s="84"/>
      <c r="Y17" s="85"/>
      <c r="Z17" s="86"/>
    </row>
    <row r="18" spans="1:26" ht="15.75" x14ac:dyDescent="0.25">
      <c r="A18" s="67" t="s">
        <v>7</v>
      </c>
      <c r="B18" s="68" t="s">
        <v>12</v>
      </c>
      <c r="C18" s="49"/>
      <c r="D18" s="63" t="s">
        <v>2</v>
      </c>
      <c r="E18" s="64"/>
      <c r="F18" s="65">
        <v>3</v>
      </c>
      <c r="G18" s="66"/>
      <c r="H18" s="69" t="s">
        <v>9</v>
      </c>
      <c r="I18" s="28"/>
      <c r="J18" s="28"/>
      <c r="K18" s="49"/>
      <c r="L18" s="49"/>
      <c r="M18" s="28"/>
      <c r="N18" s="69" t="s">
        <v>1</v>
      </c>
      <c r="O18" s="49"/>
      <c r="P18" s="49"/>
      <c r="Q18" s="49"/>
      <c r="R18" s="49"/>
      <c r="S18" s="28"/>
      <c r="T18" s="28"/>
      <c r="U18" s="41"/>
      <c r="W18" s="88" t="s">
        <v>62</v>
      </c>
      <c r="X18" s="84"/>
      <c r="Y18" s="85"/>
      <c r="Z18" s="86"/>
    </row>
    <row r="19" spans="1:26" ht="16.899999999999999" customHeight="1" thickBot="1" x14ac:dyDescent="0.3">
      <c r="A19" s="74">
        <v>2</v>
      </c>
      <c r="B19" s="70">
        <v>70</v>
      </c>
      <c r="C19" s="49"/>
      <c r="D19" s="63" t="s">
        <v>4</v>
      </c>
      <c r="E19" s="64"/>
      <c r="F19" s="65">
        <v>1</v>
      </c>
      <c r="G19" s="66"/>
      <c r="H19" s="59" t="s">
        <v>10</v>
      </c>
      <c r="I19" s="28"/>
      <c r="J19" s="28"/>
      <c r="K19" s="49"/>
      <c r="L19" s="49"/>
      <c r="M19" s="28"/>
      <c r="N19" s="134" t="s">
        <v>26</v>
      </c>
      <c r="O19" s="134"/>
      <c r="P19" s="134"/>
      <c r="Q19" s="134"/>
      <c r="R19" s="49"/>
      <c r="S19" s="28"/>
      <c r="T19" s="28"/>
      <c r="U19" s="41"/>
      <c r="W19" s="90" t="s">
        <v>63</v>
      </c>
      <c r="X19" s="91">
        <f>SUM(X17:X18)</f>
        <v>0</v>
      </c>
      <c r="Y19" s="92">
        <f>+X19/2</f>
        <v>0</v>
      </c>
      <c r="Z19" s="93" t="s">
        <v>64</v>
      </c>
    </row>
    <row r="20" spans="1:26" ht="16.899999999999999" customHeight="1" thickTop="1" x14ac:dyDescent="0.25">
      <c r="A20" s="74">
        <v>3</v>
      </c>
      <c r="B20" s="70">
        <v>105</v>
      </c>
      <c r="C20" s="49"/>
      <c r="D20" s="63" t="s">
        <v>5</v>
      </c>
      <c r="E20" s="64"/>
      <c r="F20" s="65">
        <v>0</v>
      </c>
      <c r="G20" s="66"/>
      <c r="H20" s="134" t="s">
        <v>15</v>
      </c>
      <c r="I20" s="134"/>
      <c r="J20" s="134"/>
      <c r="K20" s="134"/>
      <c r="L20" s="134"/>
      <c r="M20" s="28"/>
      <c r="N20" s="134" t="s">
        <v>27</v>
      </c>
      <c r="O20" s="134"/>
      <c r="P20" s="134"/>
      <c r="Q20" s="134"/>
      <c r="R20" s="49"/>
      <c r="S20" s="28"/>
      <c r="T20" s="28"/>
      <c r="U20" s="41"/>
      <c r="W20" s="90"/>
      <c r="X20" s="84"/>
      <c r="Y20" s="95"/>
      <c r="Z20" s="93" t="s">
        <v>65</v>
      </c>
    </row>
    <row r="21" spans="1:26" ht="16.899999999999999" customHeight="1" thickBot="1" x14ac:dyDescent="0.3">
      <c r="A21" s="74">
        <v>4</v>
      </c>
      <c r="B21" s="70">
        <v>140</v>
      </c>
      <c r="C21" s="49"/>
      <c r="D21" s="63" t="s">
        <v>17</v>
      </c>
      <c r="E21" s="64"/>
      <c r="F21" s="65">
        <v>2</v>
      </c>
      <c r="G21" s="66"/>
      <c r="H21" s="134" t="s">
        <v>16</v>
      </c>
      <c r="I21" s="134"/>
      <c r="J21" s="134"/>
      <c r="K21" s="134"/>
      <c r="L21" s="134"/>
      <c r="M21" s="28"/>
      <c r="N21" s="134" t="s">
        <v>28</v>
      </c>
      <c r="O21" s="134"/>
      <c r="P21" s="134"/>
      <c r="Q21" s="134"/>
      <c r="R21" s="49"/>
      <c r="S21" s="28"/>
      <c r="T21" s="28"/>
      <c r="U21" s="41"/>
      <c r="W21" s="96" t="s">
        <v>66</v>
      </c>
      <c r="X21" s="85">
        <v>2</v>
      </c>
      <c r="Y21" s="91">
        <f>+Y20*X21</f>
        <v>0</v>
      </c>
      <c r="Z21" s="97" t="s">
        <v>67</v>
      </c>
    </row>
    <row r="22" spans="1:26" ht="16.899999999999999" customHeight="1" thickTop="1" thickBot="1" x14ac:dyDescent="0.3">
      <c r="A22" s="76">
        <v>5</v>
      </c>
      <c r="B22" s="70">
        <v>175</v>
      </c>
      <c r="C22" s="49"/>
      <c r="D22" s="63" t="s">
        <v>71</v>
      </c>
      <c r="E22" s="64"/>
      <c r="F22" s="65">
        <v>0</v>
      </c>
      <c r="G22" s="66"/>
      <c r="H22" s="134" t="s">
        <v>55</v>
      </c>
      <c r="I22" s="134"/>
      <c r="J22" s="134"/>
      <c r="K22" s="134"/>
      <c r="L22" s="134"/>
      <c r="M22" s="28"/>
      <c r="N22" s="28"/>
      <c r="O22" s="59"/>
      <c r="P22" s="59"/>
      <c r="Q22" s="49"/>
      <c r="R22" s="59"/>
      <c r="S22" s="105" t="s">
        <v>68</v>
      </c>
      <c r="T22" s="66" t="s">
        <v>69</v>
      </c>
      <c r="U22" s="41"/>
      <c r="W22" s="98"/>
      <c r="X22" s="99"/>
      <c r="Y22" s="99"/>
      <c r="Z22" s="100"/>
    </row>
    <row r="23" spans="1:26" ht="16.899999999999999" customHeight="1" x14ac:dyDescent="0.25">
      <c r="A23" s="74">
        <v>6</v>
      </c>
      <c r="B23" s="70">
        <v>210</v>
      </c>
      <c r="C23" s="49"/>
      <c r="D23" s="71" t="s">
        <v>53</v>
      </c>
      <c r="E23" s="64"/>
      <c r="F23" s="65">
        <v>0</v>
      </c>
      <c r="G23" s="66"/>
      <c r="H23" s="28"/>
      <c r="I23" s="66"/>
      <c r="J23" s="49"/>
      <c r="K23" s="49"/>
      <c r="L23" s="49"/>
      <c r="M23" s="28"/>
      <c r="N23" s="28"/>
      <c r="O23" s="59"/>
      <c r="P23" s="59"/>
      <c r="Q23" s="49"/>
      <c r="R23" s="49"/>
      <c r="S23" s="28"/>
      <c r="T23" s="28"/>
      <c r="U23" s="41"/>
    </row>
    <row r="24" spans="1:26" ht="16.899999999999999" customHeight="1" x14ac:dyDescent="0.25">
      <c r="A24" s="34">
        <v>7</v>
      </c>
      <c r="B24" s="26">
        <v>245</v>
      </c>
      <c r="C24" s="28"/>
      <c r="D24" s="135" t="s">
        <v>6</v>
      </c>
      <c r="E24" s="136"/>
      <c r="F24" s="37">
        <f>SUM(F17:F23)</f>
        <v>9</v>
      </c>
      <c r="G24" s="33"/>
      <c r="H24" s="28"/>
      <c r="I24" s="33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41"/>
    </row>
    <row r="25" spans="1:26" ht="16.899999999999999" customHeight="1" x14ac:dyDescent="0.25">
      <c r="A25" s="34">
        <v>8</v>
      </c>
      <c r="B25" s="70">
        <v>280</v>
      </c>
      <c r="C25" s="28"/>
      <c r="D25" s="133" t="s">
        <v>57</v>
      </c>
      <c r="E25" s="133"/>
      <c r="F25" s="133"/>
      <c r="G25" s="133" t="s">
        <v>45</v>
      </c>
      <c r="H25" s="133"/>
      <c r="I25" s="133"/>
      <c r="J25" s="133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41"/>
    </row>
    <row r="26" spans="1:26" ht="16.899999999999999" customHeight="1" x14ac:dyDescent="0.25">
      <c r="A26" s="34">
        <v>9</v>
      </c>
      <c r="B26" s="26">
        <v>315</v>
      </c>
      <c r="C26" s="28"/>
      <c r="D26" s="28"/>
      <c r="E26" s="28"/>
      <c r="F26" s="28"/>
      <c r="G26" s="28"/>
      <c r="H26" s="33"/>
      <c r="I26" s="33"/>
      <c r="J26" s="28"/>
      <c r="K26" s="28"/>
      <c r="L26" s="28"/>
      <c r="M26" s="28"/>
      <c r="N26" s="28"/>
      <c r="O26" s="28"/>
      <c r="P26" s="28"/>
      <c r="Q26" s="28"/>
      <c r="R26" s="28"/>
    </row>
    <row r="27" spans="1:26" ht="16.899999999999999" customHeight="1" x14ac:dyDescent="0.25">
      <c r="A27" s="34">
        <v>10</v>
      </c>
      <c r="B27" s="26">
        <v>350</v>
      </c>
      <c r="D27" s="6" t="s">
        <v>8</v>
      </c>
      <c r="E27" s="7"/>
      <c r="F27" s="8"/>
      <c r="G27" s="8"/>
      <c r="H27" s="8"/>
      <c r="I27" s="8"/>
      <c r="J27" s="9"/>
      <c r="K27" s="9"/>
      <c r="L27" s="9"/>
      <c r="M27" s="9"/>
      <c r="N27" s="9"/>
      <c r="O27" s="9"/>
      <c r="P27" s="9"/>
      <c r="Q27" s="9"/>
      <c r="R27" s="10"/>
      <c r="W27" s="35"/>
    </row>
    <row r="28" spans="1:26" ht="16.899999999999999" customHeight="1" x14ac:dyDescent="0.25">
      <c r="A28" s="34">
        <v>11</v>
      </c>
      <c r="B28" s="26">
        <v>385</v>
      </c>
      <c r="D28" s="11" t="s">
        <v>23</v>
      </c>
      <c r="E28" s="12"/>
      <c r="F28" s="12"/>
      <c r="G28" s="12"/>
      <c r="H28" s="106"/>
      <c r="I28" s="12"/>
      <c r="J28" s="5" t="s">
        <v>24</v>
      </c>
      <c r="K28" s="12"/>
      <c r="L28" s="12"/>
      <c r="M28" s="12"/>
      <c r="N28" s="13"/>
      <c r="O28" s="13"/>
      <c r="P28" s="13"/>
      <c r="Q28" s="13"/>
      <c r="R28" s="14"/>
    </row>
    <row r="29" spans="1:26" ht="16.899999999999999" customHeight="1" x14ac:dyDescent="0.25">
      <c r="A29" s="34">
        <v>12</v>
      </c>
      <c r="B29" s="26">
        <v>420</v>
      </c>
      <c r="D29" s="15" t="s">
        <v>25</v>
      </c>
      <c r="E29" s="12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1:26" ht="16.899999999999999" customHeight="1" x14ac:dyDescent="0.25">
      <c r="A30" s="34">
        <v>13</v>
      </c>
      <c r="B30" s="26">
        <v>455</v>
      </c>
      <c r="D30" s="15" t="s">
        <v>41</v>
      </c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4"/>
    </row>
    <row r="31" spans="1:26" ht="16.899999999999999" customHeight="1" x14ac:dyDescent="0.25">
      <c r="A31" s="34">
        <v>14</v>
      </c>
      <c r="B31" s="26">
        <v>490</v>
      </c>
      <c r="D31" s="15" t="s">
        <v>30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</row>
    <row r="32" spans="1:26" ht="16.899999999999999" customHeight="1" x14ac:dyDescent="0.25">
      <c r="D32" s="19" t="s">
        <v>29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U32" s="21"/>
    </row>
    <row r="33" spans="3:18" ht="16.5" customHeight="1" x14ac:dyDescent="0.25">
      <c r="D33" s="15" t="s">
        <v>31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4"/>
    </row>
    <row r="34" spans="3:18" ht="16.899999999999999" customHeight="1" x14ac:dyDescent="0.25">
      <c r="D34" s="16" t="s">
        <v>32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</row>
    <row r="35" spans="3:18" ht="16.899999999999999" customHeight="1" x14ac:dyDescent="0.25"/>
    <row r="36" spans="3:18" ht="16.899999999999999" customHeight="1" x14ac:dyDescent="0.25"/>
    <row r="37" spans="3:18" ht="16.899999999999999" customHeight="1" x14ac:dyDescent="0.25">
      <c r="C37" s="4"/>
    </row>
  </sheetData>
  <mergeCells count="43">
    <mergeCell ref="D25:F25"/>
    <mergeCell ref="F12:G12"/>
    <mergeCell ref="N12:Q12"/>
    <mergeCell ref="F13:G13"/>
    <mergeCell ref="F14:G14"/>
    <mergeCell ref="F15:G15"/>
    <mergeCell ref="N19:Q19"/>
    <mergeCell ref="N21:Q21"/>
    <mergeCell ref="H20:L20"/>
    <mergeCell ref="G25:J25"/>
    <mergeCell ref="H21:L21"/>
    <mergeCell ref="H22:L22"/>
    <mergeCell ref="D24:E24"/>
    <mergeCell ref="N14:Q14"/>
    <mergeCell ref="N20:Q20"/>
    <mergeCell ref="N15:Q15"/>
    <mergeCell ref="B6:D6"/>
    <mergeCell ref="O6:R6"/>
    <mergeCell ref="S6:T6"/>
    <mergeCell ref="F6:J6"/>
    <mergeCell ref="F8:G8"/>
    <mergeCell ref="M8:N8"/>
    <mergeCell ref="A1:Q1"/>
    <mergeCell ref="A2:E2"/>
    <mergeCell ref="F2:M2"/>
    <mergeCell ref="N2:O2"/>
    <mergeCell ref="P2:R2"/>
    <mergeCell ref="W4:Z4"/>
    <mergeCell ref="W15:Z15"/>
    <mergeCell ref="T10:U10"/>
    <mergeCell ref="F11:G11"/>
    <mergeCell ref="N11:Q11"/>
    <mergeCell ref="F9:G9"/>
    <mergeCell ref="N9:Q9"/>
    <mergeCell ref="F10:G10"/>
    <mergeCell ref="N10:Q10"/>
    <mergeCell ref="E5:F5"/>
    <mergeCell ref="T5:U5"/>
    <mergeCell ref="O8:Q8"/>
    <mergeCell ref="S8:T8"/>
    <mergeCell ref="F7:G7"/>
    <mergeCell ref="O7:R7"/>
    <mergeCell ref="S7:T7"/>
  </mergeCells>
  <printOptions horizontalCentered="1"/>
  <pageMargins left="0.45" right="0.45" top="0.5" bottom="0" header="0.25" footer="0.25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2018</vt:lpstr>
      <vt:lpstr>'FY 2018'!Print_Area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Poncho</dc:creator>
  <cp:lastModifiedBy>Allen Puckett</cp:lastModifiedBy>
  <cp:lastPrinted>2017-11-03T15:46:09Z</cp:lastPrinted>
  <dcterms:created xsi:type="dcterms:W3CDTF">2013-09-17T22:20:12Z</dcterms:created>
  <dcterms:modified xsi:type="dcterms:W3CDTF">2018-12-12T18:58:28Z</dcterms:modified>
</cp:coreProperties>
</file>