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nnual Plans\Tribe Annual Plans and Contracts\2020\Attachments\Benefit Matrices\"/>
    </mc:Choice>
  </mc:AlternateContent>
  <bookViews>
    <workbookView xWindow="0" yWindow="0" windowWidth="21510" windowHeight="873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F10" i="1" l="1"/>
  <c r="E10" i="1"/>
  <c r="D10" i="1" l="1"/>
  <c r="C10" i="1"/>
  <c r="B10" i="1"/>
  <c r="C3" i="1" l="1"/>
  <c r="B34" i="1" l="1"/>
  <c r="B35" i="1"/>
  <c r="C34" i="1"/>
  <c r="C35" i="1"/>
  <c r="B36" i="1" l="1"/>
  <c r="C36" i="1"/>
  <c r="D36" i="1"/>
  <c r="D35" i="1"/>
  <c r="G10" i="1" l="1"/>
  <c r="D22" i="1" s="1"/>
  <c r="B21" i="1" l="1"/>
  <c r="C21" i="1"/>
  <c r="C23" i="1"/>
  <c r="C22" i="1"/>
  <c r="B22" i="1"/>
  <c r="D21" i="1"/>
  <c r="B23" i="1"/>
  <c r="D23" i="1"/>
  <c r="B24" i="1" l="1"/>
  <c r="C24" i="1"/>
  <c r="D24" i="1"/>
  <c r="E24" i="1" l="1"/>
  <c r="D28" i="1" s="1"/>
  <c r="E30" i="1" s="1"/>
  <c r="D34" i="1" l="1"/>
</calcChain>
</file>

<file path=xl/sharedStrings.xml><?xml version="1.0" encoding="utf-8"?>
<sst xmlns="http://schemas.openxmlformats.org/spreadsheetml/2006/main" count="46" uniqueCount="19">
  <si>
    <t>Income</t>
  </si>
  <si>
    <t>Propane</t>
  </si>
  <si>
    <t>Electricity</t>
  </si>
  <si>
    <t>Wood</t>
  </si>
  <si>
    <t>Total HH</t>
  </si>
  <si>
    <t>Total LIHEAP Allocation</t>
  </si>
  <si>
    <t>Household Count</t>
  </si>
  <si>
    <t>Percentage for Heating</t>
  </si>
  <si>
    <t>Total Funds for Heating</t>
  </si>
  <si>
    <t>Weighting Fuel Type Based on Expense</t>
  </si>
  <si>
    <t>Determining Matrix Points</t>
  </si>
  <si>
    <t>Total Points</t>
  </si>
  <si>
    <t>Percentage of Funds to be Used for Each Type of Payment</t>
  </si>
  <si>
    <t>Benefits Matrix</t>
  </si>
  <si>
    <t>0-50% FPL</t>
  </si>
  <si>
    <t>51-100% FPL</t>
  </si>
  <si>
    <t>101-150% FPL</t>
  </si>
  <si>
    <t>Natural Gas</t>
  </si>
  <si>
    <t>Coal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</si>
</sst>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 applyAlignment="1">
      <alignment horizontal="center"/>
    </xf>
    <xf numFmtId="164" fontId="0" fillId="0" borderId="0" xfId="1" applyNumberFormat="1" applyFont="1" applyAlignment="1">
      <alignment horizontal="left"/>
    </xf>
    <xf numFmtId="44" fontId="0" fillId="0" borderId="0" xfId="1" applyNumberFormat="1" applyFont="1" applyAlignment="1">
      <alignment horizontal="left"/>
    </xf>
    <xf numFmtId="10" fontId="0" fillId="0" borderId="0" xfId="2" applyNumberFormat="1" applyFont="1"/>
    <xf numFmtId="10" fontId="0" fillId="0" borderId="0" xfId="0" applyNumberFormat="1"/>
    <xf numFmtId="44" fontId="0" fillId="0" borderId="0" xfId="0" applyNumberFormat="1"/>
    <xf numFmtId="164" fontId="0" fillId="2" borderId="0" xfId="1" applyNumberFormat="1" applyFont="1" applyFill="1" applyAlignment="1">
      <alignment horizontal="left"/>
    </xf>
    <xf numFmtId="9" fontId="0" fillId="2" borderId="0" xfId="2" applyFont="1" applyFill="1" applyAlignment="1">
      <alignment horizontal="left"/>
    </xf>
    <xf numFmtId="0" fontId="0" fillId="2" borderId="0" xfId="0" applyFill="1"/>
    <xf numFmtId="2" fontId="0" fillId="0" borderId="0" xfId="0" applyNumberFormat="1"/>
    <xf numFmtId="0" fontId="0" fillId="0" borderId="0" xfId="0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topLeftCell="A7" zoomScale="175" zoomScaleNormal="175" workbookViewId="0">
      <selection activeCell="E24" sqref="E24"/>
    </sheetView>
  </sheetViews>
  <sheetFormatPr defaultRowHeight="15" x14ac:dyDescent="0.25"/>
  <cols>
    <col min="1" max="2" width="12.5703125" customWidth="1"/>
    <col min="3" max="3" width="12.85546875" bestFit="1" customWidth="1"/>
    <col min="4" max="4" width="12.140625" customWidth="1"/>
    <col min="5" max="5" width="10.140625" bestFit="1" customWidth="1"/>
  </cols>
  <sheetData>
    <row r="1" spans="1:7" x14ac:dyDescent="0.25">
      <c r="A1" t="s">
        <v>5</v>
      </c>
      <c r="C1" s="7">
        <v>201401</v>
      </c>
    </row>
    <row r="2" spans="1:7" x14ac:dyDescent="0.25">
      <c r="A2" t="s">
        <v>7</v>
      </c>
      <c r="C2" s="8">
        <v>0.9</v>
      </c>
    </row>
    <row r="3" spans="1:7" x14ac:dyDescent="0.25">
      <c r="A3" t="s">
        <v>8</v>
      </c>
      <c r="C3" s="3">
        <f>C2*C1</f>
        <v>181260.9</v>
      </c>
    </row>
    <row r="4" spans="1:7" x14ac:dyDescent="0.25">
      <c r="C4" s="2"/>
    </row>
    <row r="5" spans="1:7" x14ac:dyDescent="0.25">
      <c r="A5" s="11" t="s">
        <v>6</v>
      </c>
      <c r="B5" s="11"/>
      <c r="C5" s="11"/>
      <c r="D5" s="11"/>
      <c r="E5" s="11"/>
    </row>
    <row r="6" spans="1:7" s="1" customFormat="1" x14ac:dyDescent="0.25">
      <c r="A6" s="1" t="s">
        <v>0</v>
      </c>
      <c r="B6" s="1" t="s">
        <v>1</v>
      </c>
      <c r="C6" s="1" t="s">
        <v>2</v>
      </c>
      <c r="D6" s="1" t="s">
        <v>17</v>
      </c>
      <c r="E6" s="1" t="s">
        <v>18</v>
      </c>
      <c r="F6" s="1" t="s">
        <v>3</v>
      </c>
      <c r="G6" s="1" t="s">
        <v>4</v>
      </c>
    </row>
    <row r="7" spans="1:7" x14ac:dyDescent="0.25">
      <c r="A7" t="s">
        <v>14</v>
      </c>
      <c r="B7" s="9">
        <v>59</v>
      </c>
      <c r="C7" s="9">
        <v>82</v>
      </c>
      <c r="D7" s="9">
        <v>41</v>
      </c>
      <c r="E7" s="9">
        <v>1</v>
      </c>
      <c r="F7" s="9">
        <v>2</v>
      </c>
    </row>
    <row r="8" spans="1:7" x14ac:dyDescent="0.25">
      <c r="A8" t="s">
        <v>15</v>
      </c>
      <c r="B8" s="9">
        <v>39</v>
      </c>
      <c r="C8" s="9">
        <v>24</v>
      </c>
      <c r="D8" s="9">
        <v>17</v>
      </c>
    </row>
    <row r="9" spans="1:7" x14ac:dyDescent="0.25">
      <c r="A9" t="s">
        <v>16</v>
      </c>
      <c r="B9" s="9">
        <v>8</v>
      </c>
      <c r="C9" s="9">
        <v>5</v>
      </c>
      <c r="D9" s="9">
        <v>6</v>
      </c>
    </row>
    <row r="10" spans="1:7" x14ac:dyDescent="0.25">
      <c r="A10" t="s">
        <v>4</v>
      </c>
      <c r="B10">
        <f>SUM(B7:B9)</f>
        <v>106</v>
      </c>
      <c r="C10">
        <f>SUM(C7:C9)</f>
        <v>111</v>
      </c>
      <c r="D10">
        <f>SUM(D7:D9)</f>
        <v>64</v>
      </c>
      <c r="E10">
        <f>+E7</f>
        <v>1</v>
      </c>
      <c r="F10">
        <f>+F7</f>
        <v>2</v>
      </c>
      <c r="G10">
        <f>B10+C10+D10+E10+F10</f>
        <v>284</v>
      </c>
    </row>
    <row r="13" spans="1:7" x14ac:dyDescent="0.25">
      <c r="A13" s="11" t="s">
        <v>9</v>
      </c>
      <c r="B13" s="11"/>
      <c r="C13" s="11"/>
      <c r="D13" s="11"/>
      <c r="E13" s="11"/>
    </row>
    <row r="14" spans="1:7" x14ac:dyDescent="0.25">
      <c r="A14" t="s">
        <v>1</v>
      </c>
      <c r="B14">
        <v>5</v>
      </c>
    </row>
    <row r="15" spans="1:7" x14ac:dyDescent="0.25">
      <c r="A15" t="s">
        <v>2</v>
      </c>
      <c r="B15">
        <v>4</v>
      </c>
    </row>
    <row r="16" spans="1:7" x14ac:dyDescent="0.25">
      <c r="A16" t="s">
        <v>17</v>
      </c>
      <c r="B16">
        <v>3</v>
      </c>
    </row>
    <row r="17" spans="1:5" ht="14.25" x14ac:dyDescent="0.45">
      <c r="A17" t="s">
        <v>3</v>
      </c>
      <c r="B17">
        <v>2</v>
      </c>
    </row>
    <row r="18" spans="1:5" x14ac:dyDescent="0.25">
      <c r="A18" t="s">
        <v>18</v>
      </c>
      <c r="B18">
        <v>1</v>
      </c>
    </row>
    <row r="19" spans="1:5" x14ac:dyDescent="0.25">
      <c r="A19" s="11" t="s">
        <v>10</v>
      </c>
      <c r="B19" s="11"/>
      <c r="C19" s="11"/>
      <c r="D19" s="11"/>
    </row>
    <row r="20" spans="1:5" x14ac:dyDescent="0.25">
      <c r="A20" s="1" t="s">
        <v>0</v>
      </c>
      <c r="B20" s="1" t="s">
        <v>1</v>
      </c>
      <c r="C20" s="1" t="s">
        <v>2</v>
      </c>
      <c r="D20" s="1" t="s">
        <v>17</v>
      </c>
      <c r="E20" s="1"/>
    </row>
    <row r="21" spans="1:5" x14ac:dyDescent="0.25">
      <c r="A21" t="s">
        <v>14</v>
      </c>
      <c r="B21" s="10">
        <f>3*B14*(B7/G10)</f>
        <v>3.1161971830985915</v>
      </c>
      <c r="C21" s="10">
        <f>3*B15*(C7/G10)</f>
        <v>3.464788732394366</v>
      </c>
      <c r="D21" s="10">
        <f>3*B16*(D7/G10)</f>
        <v>1.2992957746478873</v>
      </c>
      <c r="E21" s="10"/>
    </row>
    <row r="22" spans="1:5" x14ac:dyDescent="0.25">
      <c r="A22" t="s">
        <v>15</v>
      </c>
      <c r="B22" s="10">
        <f>2*B14*(B8/G10)</f>
        <v>1.3732394366197185</v>
      </c>
      <c r="C22" s="10">
        <f>2*B15*(C8/G10)</f>
        <v>0.676056338028169</v>
      </c>
      <c r="D22" s="10">
        <f>2*B16*(D8/G10)</f>
        <v>0.35915492957746475</v>
      </c>
      <c r="E22" s="10"/>
    </row>
    <row r="23" spans="1:5" x14ac:dyDescent="0.25">
      <c r="A23" t="s">
        <v>16</v>
      </c>
      <c r="B23" s="10">
        <f>1*B14*(B9/G10)</f>
        <v>0.14084507042253522</v>
      </c>
      <c r="C23" s="10">
        <f>1*B15*(C9/G10)</f>
        <v>7.0422535211267609E-2</v>
      </c>
      <c r="D23" s="10">
        <f>1*B16*(D9/G10)</f>
        <v>6.3380281690140844E-2</v>
      </c>
      <c r="E23" s="10"/>
    </row>
    <row r="24" spans="1:5" x14ac:dyDescent="0.25">
      <c r="A24" t="s">
        <v>11</v>
      </c>
      <c r="B24" s="10">
        <f>SUM(B21:B23)</f>
        <v>4.630281690140845</v>
      </c>
      <c r="C24" s="10">
        <f>SUM(C21:C23)</f>
        <v>4.211267605633803</v>
      </c>
      <c r="D24" s="10">
        <f>SUM(D21:D23)</f>
        <v>1.7218309859154928</v>
      </c>
      <c r="E24" s="10">
        <f>SUM(B24:D24)</f>
        <v>10.56338028169014</v>
      </c>
    </row>
    <row r="26" spans="1:5" x14ac:dyDescent="0.25">
      <c r="A26" s="11" t="s">
        <v>12</v>
      </c>
      <c r="B26" s="11"/>
      <c r="C26" s="11"/>
      <c r="D26" s="11"/>
    </row>
    <row r="27" spans="1:5" x14ac:dyDescent="0.25">
      <c r="A27" s="1" t="s">
        <v>0</v>
      </c>
      <c r="B27" s="1" t="s">
        <v>1</v>
      </c>
      <c r="C27" s="1" t="s">
        <v>2</v>
      </c>
      <c r="D27" s="1" t="s">
        <v>17</v>
      </c>
    </row>
    <row r="28" spans="1:5" x14ac:dyDescent="0.25">
      <c r="A28" t="s">
        <v>14</v>
      </c>
      <c r="B28" s="4">
        <v>0.48</v>
      </c>
      <c r="C28" s="4">
        <v>0.23</v>
      </c>
      <c r="D28" s="4">
        <f>D21/E24</f>
        <v>0.123</v>
      </c>
    </row>
    <row r="29" spans="1:5" x14ac:dyDescent="0.25">
      <c r="A29" t="s">
        <v>15</v>
      </c>
      <c r="B29" s="4">
        <v>7.0000000000000007E-2</v>
      </c>
      <c r="C29" s="4">
        <v>2.5000000000000001E-2</v>
      </c>
      <c r="D29" s="4">
        <v>1.6E-2</v>
      </c>
    </row>
    <row r="30" spans="1:5" x14ac:dyDescent="0.25">
      <c r="A30" t="s">
        <v>16</v>
      </c>
      <c r="B30" s="4">
        <v>9.7999999999999997E-3</v>
      </c>
      <c r="C30" s="4">
        <v>5.0000000000000001E-3</v>
      </c>
      <c r="D30" s="4">
        <v>2E-3</v>
      </c>
      <c r="E30" s="5">
        <f>SUM(B28:D30)</f>
        <v>0.9608000000000001</v>
      </c>
    </row>
    <row r="31" spans="1:5" x14ac:dyDescent="0.25">
      <c r="B31" s="5"/>
      <c r="C31" s="5"/>
      <c r="D31" s="5"/>
      <c r="E31" s="5"/>
    </row>
    <row r="32" spans="1:5" x14ac:dyDescent="0.25">
      <c r="A32" s="11" t="s">
        <v>13</v>
      </c>
      <c r="B32" s="11"/>
      <c r="C32" s="11"/>
      <c r="D32" s="11"/>
    </row>
    <row r="33" spans="1:4" x14ac:dyDescent="0.25">
      <c r="A33" s="1" t="s">
        <v>0</v>
      </c>
      <c r="B33" s="1" t="s">
        <v>1</v>
      </c>
      <c r="C33" s="1" t="s">
        <v>2</v>
      </c>
      <c r="D33" s="1" t="s">
        <v>17</v>
      </c>
    </row>
    <row r="34" spans="1:4" x14ac:dyDescent="0.25">
      <c r="A34" t="s">
        <v>14</v>
      </c>
      <c r="B34" s="6">
        <f>B28*C3/B7</f>
        <v>1474.6649491525422</v>
      </c>
      <c r="C34" s="6">
        <f>C28*C3/C7</f>
        <v>508.41471951219512</v>
      </c>
      <c r="D34" s="6">
        <f>D28*C3/D7</f>
        <v>543.78269999999998</v>
      </c>
    </row>
    <row r="35" spans="1:4" x14ac:dyDescent="0.25">
      <c r="A35" t="s">
        <v>15</v>
      </c>
      <c r="B35" s="6">
        <f>B29*C3/B8</f>
        <v>325.34007692307694</v>
      </c>
      <c r="C35" s="6">
        <f>C29*C3/C8</f>
        <v>188.81343749999999</v>
      </c>
      <c r="D35" s="6">
        <f>D29*C3/D8</f>
        <v>170.59849411764705</v>
      </c>
    </row>
    <row r="36" spans="1:4" x14ac:dyDescent="0.25">
      <c r="A36" t="s">
        <v>16</v>
      </c>
      <c r="B36" s="6">
        <f>B30*C3/B9</f>
        <v>222.0446025</v>
      </c>
      <c r="C36" s="6">
        <f>C30*C3/C9</f>
        <v>181.26089999999999</v>
      </c>
      <c r="D36" s="6">
        <f>D30*C3/D9</f>
        <v>60.420299999999997</v>
      </c>
    </row>
  </sheetData>
  <mergeCells count="5">
    <mergeCell ref="A5:E5"/>
    <mergeCell ref="A13:E13"/>
    <mergeCell ref="A19:D19"/>
    <mergeCell ref="A26:D26"/>
    <mergeCell ref="A32:D3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DHHS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Allen Puckett</cp:lastModifiedBy>
  <cp:lastPrinted>2016-09-01T16:28:45Z</cp:lastPrinted>
  <dcterms:created xsi:type="dcterms:W3CDTF">2013-11-06T20:28:05Z</dcterms:created>
  <dcterms:modified xsi:type="dcterms:W3CDTF">2020-01-29T23:16:25Z</dcterms:modified>
</cp:coreProperties>
</file>